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drigueza\Desktop\Subdirección de Planeación y Desarrollo\IMSS-Bienestar\MIR\2024\3er trimestre 2024\"/>
    </mc:Choice>
  </mc:AlternateContent>
  <xr:revisionPtr revIDLastSave="0" documentId="13_ncr:1_{5B2BA819-192D-4A61-821E-138387FB57FE}" xr6:coauthVersionLast="47" xr6:coauthVersionMax="47" xr10:uidLastSave="{00000000-0000-0000-0000-000000000000}"/>
  <bookViews>
    <workbookView xWindow="-120" yWindow="-120" windowWidth="20730" windowHeight="11040" xr2:uid="{CAAFF1D5-79BD-47D3-A461-80829E582E53}"/>
  </bookViews>
  <sheets>
    <sheet name="E003 - Asistencia" sheetId="1" r:id="rId1"/>
  </sheets>
  <definedNames>
    <definedName name="_xlnm.Print_Area" localSheetId="0">'E003 - Asistencia'!$A$1:$C$49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44" i="1" l="1"/>
  <c r="P49" i="1"/>
  <c r="O49" i="1"/>
  <c r="O44" i="1"/>
  <c r="Q48" i="1" l="1"/>
  <c r="R48" i="1" s="1"/>
  <c r="P47" i="1"/>
  <c r="O47" i="1"/>
  <c r="O42" i="1"/>
  <c r="Q43" i="1"/>
  <c r="R43" i="1" s="1"/>
  <c r="P42" i="1"/>
  <c r="Q39" i="1"/>
  <c r="R39" i="1" s="1"/>
  <c r="Q38" i="1"/>
  <c r="R38" i="1" s="1"/>
  <c r="P37" i="1"/>
  <c r="O37" i="1"/>
  <c r="Q34" i="1"/>
  <c r="R34" i="1" s="1"/>
  <c r="Q33" i="1"/>
  <c r="R33" i="1" s="1"/>
  <c r="P32" i="1"/>
  <c r="O32" i="1"/>
  <c r="Q29" i="1"/>
  <c r="R29" i="1" s="1"/>
  <c r="Q28" i="1"/>
  <c r="R28" i="1" s="1"/>
  <c r="P27" i="1"/>
  <c r="O27" i="1"/>
  <c r="Q24" i="1"/>
  <c r="R24" i="1" s="1"/>
  <c r="Q23" i="1"/>
  <c r="R23" i="1" s="1"/>
  <c r="P22" i="1"/>
  <c r="O22" i="1"/>
  <c r="Q19" i="1"/>
  <c r="R19" i="1" s="1"/>
  <c r="Q18" i="1"/>
  <c r="R18" i="1" s="1"/>
  <c r="P17" i="1"/>
  <c r="O17" i="1"/>
  <c r="Q14" i="1"/>
  <c r="R14" i="1" s="1"/>
  <c r="Q13" i="1"/>
  <c r="R13" i="1" s="1"/>
  <c r="P12" i="1"/>
  <c r="O12" i="1"/>
  <c r="Q9" i="1"/>
  <c r="R9" i="1" s="1"/>
  <c r="Q8" i="1"/>
  <c r="R8" i="1" s="1"/>
  <c r="P7" i="1"/>
  <c r="O7" i="1"/>
  <c r="J44" i="1"/>
  <c r="K44" i="1"/>
  <c r="J49" i="1"/>
  <c r="F44" i="1"/>
  <c r="F49" i="1"/>
  <c r="K49" i="1"/>
  <c r="Q42" i="1" l="1"/>
  <c r="R42" i="1" s="1"/>
  <c r="Q37" i="1"/>
  <c r="R37" i="1" s="1"/>
  <c r="Q22" i="1"/>
  <c r="R22" i="1" s="1"/>
  <c r="Q47" i="1"/>
  <c r="R47" i="1" s="1"/>
  <c r="Q49" i="1"/>
  <c r="R49" i="1" s="1"/>
  <c r="Q32" i="1"/>
  <c r="R32" i="1" s="1"/>
  <c r="Q27" i="1"/>
  <c r="R27" i="1" s="1"/>
  <c r="Q17" i="1"/>
  <c r="R17" i="1" s="1"/>
  <c r="Q12" i="1"/>
  <c r="R12" i="1" s="1"/>
  <c r="Q44" i="1"/>
  <c r="R44" i="1" s="1"/>
  <c r="Q7" i="1"/>
  <c r="R7" i="1" s="1"/>
  <c r="L49" i="1"/>
  <c r="M49" i="1" s="1"/>
  <c r="L48" i="1"/>
  <c r="M48" i="1" s="1"/>
  <c r="K47" i="1"/>
  <c r="J47" i="1"/>
  <c r="L44" i="1"/>
  <c r="M44" i="1" s="1"/>
  <c r="L43" i="1"/>
  <c r="M43" i="1" s="1"/>
  <c r="K42" i="1"/>
  <c r="J42" i="1"/>
  <c r="L39" i="1"/>
  <c r="M39" i="1" s="1"/>
  <c r="L38" i="1"/>
  <c r="M38" i="1" s="1"/>
  <c r="K37" i="1"/>
  <c r="J37" i="1"/>
  <c r="L34" i="1"/>
  <c r="M34" i="1" s="1"/>
  <c r="L33" i="1"/>
  <c r="M33" i="1" s="1"/>
  <c r="K32" i="1"/>
  <c r="J32" i="1"/>
  <c r="L29" i="1"/>
  <c r="M29" i="1" s="1"/>
  <c r="L28" i="1"/>
  <c r="M28" i="1" s="1"/>
  <c r="K27" i="1"/>
  <c r="J27" i="1"/>
  <c r="L24" i="1"/>
  <c r="M24" i="1" s="1"/>
  <c r="L23" i="1"/>
  <c r="M23" i="1" s="1"/>
  <c r="K22" i="1"/>
  <c r="J22" i="1"/>
  <c r="L19" i="1"/>
  <c r="M19" i="1" s="1"/>
  <c r="L18" i="1"/>
  <c r="M18" i="1" s="1"/>
  <c r="K17" i="1"/>
  <c r="J17" i="1"/>
  <c r="L14" i="1"/>
  <c r="M14" i="1" s="1"/>
  <c r="L13" i="1"/>
  <c r="M13" i="1" s="1"/>
  <c r="K12" i="1"/>
  <c r="J12" i="1"/>
  <c r="L9" i="1"/>
  <c r="M9" i="1" s="1"/>
  <c r="L8" i="1"/>
  <c r="M8" i="1" s="1"/>
  <c r="K7" i="1"/>
  <c r="J7" i="1"/>
  <c r="G49" i="1"/>
  <c r="H49" i="1" s="1"/>
  <c r="G48" i="1"/>
  <c r="H48" i="1" s="1"/>
  <c r="G44" i="1"/>
  <c r="H44" i="1" s="1"/>
  <c r="G43" i="1"/>
  <c r="H43" i="1" s="1"/>
  <c r="G39" i="1"/>
  <c r="H39" i="1" s="1"/>
  <c r="G38" i="1"/>
  <c r="H38" i="1" s="1"/>
  <c r="G34" i="1"/>
  <c r="H34" i="1" s="1"/>
  <c r="G33" i="1"/>
  <c r="H33" i="1" s="1"/>
  <c r="G29" i="1"/>
  <c r="H29" i="1" s="1"/>
  <c r="G28" i="1"/>
  <c r="H28" i="1" s="1"/>
  <c r="G24" i="1"/>
  <c r="H24" i="1" s="1"/>
  <c r="G23" i="1"/>
  <c r="H23" i="1" s="1"/>
  <c r="G19" i="1"/>
  <c r="H19" i="1" s="1"/>
  <c r="G18" i="1"/>
  <c r="H18" i="1" s="1"/>
  <c r="G14" i="1"/>
  <c r="H14" i="1" s="1"/>
  <c r="G13" i="1"/>
  <c r="H13" i="1" s="1"/>
  <c r="G9" i="1"/>
  <c r="H9" i="1" s="1"/>
  <c r="G8" i="1"/>
  <c r="H8" i="1" s="1"/>
  <c r="E7" i="1"/>
  <c r="E12" i="1"/>
  <c r="E17" i="1"/>
  <c r="F17" i="1"/>
  <c r="E22" i="1"/>
  <c r="E27" i="1"/>
  <c r="E32" i="1"/>
  <c r="E37" i="1"/>
  <c r="E42" i="1"/>
  <c r="E47" i="1"/>
  <c r="F47" i="1"/>
  <c r="F42" i="1"/>
  <c r="F37" i="1"/>
  <c r="F32" i="1"/>
  <c r="F27" i="1"/>
  <c r="F22" i="1"/>
  <c r="F12" i="1"/>
  <c r="F7" i="1"/>
  <c r="G7" i="1" s="1"/>
  <c r="H7" i="1" s="1"/>
  <c r="G32" i="1" l="1"/>
  <c r="H32" i="1" s="1"/>
  <c r="G27" i="1"/>
  <c r="H27" i="1" s="1"/>
  <c r="G22" i="1"/>
  <c r="H22" i="1" s="1"/>
  <c r="G37" i="1"/>
  <c r="H37" i="1" s="1"/>
  <c r="G42" i="1"/>
  <c r="H42" i="1" s="1"/>
  <c r="G17" i="1"/>
  <c r="H17" i="1" s="1"/>
  <c r="G12" i="1"/>
  <c r="H12" i="1" s="1"/>
  <c r="G47" i="1"/>
  <c r="H47" i="1" s="1"/>
  <c r="L22" i="1"/>
  <c r="M22" i="1" s="1"/>
  <c r="L7" i="1"/>
  <c r="M7" i="1" s="1"/>
  <c r="L47" i="1"/>
  <c r="M47" i="1" s="1"/>
  <c r="L42" i="1"/>
  <c r="M42" i="1" s="1"/>
  <c r="L37" i="1"/>
  <c r="M37" i="1" s="1"/>
  <c r="L32" i="1"/>
  <c r="M32" i="1" s="1"/>
  <c r="L27" i="1"/>
  <c r="M27" i="1" s="1"/>
  <c r="L17" i="1"/>
  <c r="M17" i="1" s="1"/>
  <c r="L12" i="1"/>
  <c r="M12" i="1" s="1"/>
</calcChain>
</file>

<file path=xl/sharedStrings.xml><?xml version="1.0" encoding="utf-8"?>
<sst xmlns="http://schemas.openxmlformats.org/spreadsheetml/2006/main" count="149" uniqueCount="39">
  <si>
    <t>Definición</t>
  </si>
  <si>
    <t>Indicador</t>
  </si>
  <si>
    <t>Variable 1</t>
  </si>
  <si>
    <t>Variable 2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</si>
  <si>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</si>
  <si>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</si>
  <si>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</si>
  <si>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</si>
  <si>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</si>
  <si>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</si>
  <si>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</si>
  <si>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</si>
  <si>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</si>
  <si>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</si>
  <si>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</si>
  <si>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</si>
  <si>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</si>
  <si>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</si>
  <si>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</si>
  <si>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</si>
  <si>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</si>
  <si>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</si>
  <si>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</si>
  <si>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</si>
  <si>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</si>
  <si>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</si>
  <si>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</si>
  <si>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</si>
  <si>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Tasa de infección nosocomial (por mil días de estancia hospitalaria)</t>
  </si>
  <si>
    <t>Número de episodios de infecciones nosocomiales registrados en el periodo de reporte</t>
  </si>
  <si>
    <t>Total de días estancia en el periodo de reporte x 1000</t>
  </si>
  <si>
    <t>ene-mzo 2024</t>
  </si>
  <si>
    <t>Meta</t>
  </si>
  <si>
    <t>Alcanzado</t>
  </si>
  <si>
    <t>Semáforo</t>
  </si>
  <si>
    <t>Fuente: Sistema interno iHis, bitácoras del área de Calidad y bitácoras de la Unidad de Vigilancia Epidemiológica Hospitalaria, según corresponda.</t>
  </si>
  <si>
    <t>Evolución de indicadores MIR 2024
PP E003 "Atención a la Salud"</t>
  </si>
  <si>
    <t>ene-jun 2024</t>
  </si>
  <si>
    <t>ene-sep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</si>
</sst>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3" fontId="7" fillId="4" borderId="1" xfId="1" applyNumberFormat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 wrapText="1"/>
    </xf>
    <xf numFmtId="3" fontId="7" fillId="6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Metas E022 para 2012" xfId="1" xr:uid="{B4D46B34-FC62-42C7-8929-978AA62F8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0</xdr:row>
      <xdr:rowOff>17319</xdr:rowOff>
    </xdr:from>
    <xdr:to>
      <xdr:col>2</xdr:col>
      <xdr:colOff>1480703</xdr:colOff>
      <xdr:row>2</xdr:row>
      <xdr:rowOff>155820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A99B57-3BAE-A4FD-7783-CE797850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385" y="17319"/>
          <a:ext cx="2389909" cy="502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73C2-BC16-412C-886F-2E851E290327}">
  <dimension ref="A1:R54"/>
  <sheetViews>
    <sheetView tabSelected="1" zoomScale="110" zoomScaleNormal="110" workbookViewId="0">
      <selection activeCell="D10" sqref="D10"/>
    </sheetView>
  </sheetViews>
  <sheetFormatPr baseColWidth="10" defaultRowHeight="14.25" x14ac:dyDescent="0.25"/>
  <cols>
    <col min="1" max="1" width="1.42578125" style="4" customWidth="1"/>
    <col min="2" max="2" width="13.85546875" style="4" customWidth="1"/>
    <col min="3" max="3" width="65.85546875" style="5" customWidth="1"/>
    <col min="4" max="4" width="2.42578125" style="28" customWidth="1"/>
    <col min="5" max="6" width="12.28515625" style="4" customWidth="1"/>
    <col min="7" max="8" width="12.28515625" style="1" customWidth="1"/>
    <col min="9" max="9" width="2.42578125" style="1" customWidth="1"/>
    <col min="10" max="11" width="12.28515625" style="4" customWidth="1"/>
    <col min="12" max="13" width="12.28515625" style="1" customWidth="1"/>
    <col min="14" max="14" width="2.42578125" style="1" customWidth="1"/>
    <col min="15" max="18" width="11.42578125" style="1"/>
    <col min="19" max="19" width="2.7109375" style="1" customWidth="1"/>
    <col min="20" max="16384" width="11.42578125" style="1"/>
  </cols>
  <sheetData>
    <row r="1" spans="1:18" ht="14.25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4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4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5" x14ac:dyDescent="0.25">
      <c r="A4" s="3"/>
      <c r="B4" s="3"/>
      <c r="C4" s="3"/>
      <c r="D4" s="27"/>
      <c r="E4" s="3"/>
      <c r="F4" s="3"/>
      <c r="J4" s="3"/>
      <c r="K4" s="3"/>
    </row>
    <row r="5" spans="1:18" ht="27.75" customHeight="1" x14ac:dyDescent="0.25">
      <c r="E5" s="19" t="s">
        <v>31</v>
      </c>
      <c r="F5" s="19"/>
      <c r="G5" s="19"/>
      <c r="H5" s="19"/>
      <c r="J5" s="19" t="s">
        <v>37</v>
      </c>
      <c r="K5" s="19"/>
      <c r="L5" s="19"/>
      <c r="M5" s="19"/>
      <c r="O5" s="19" t="s">
        <v>38</v>
      </c>
      <c r="P5" s="19"/>
      <c r="Q5" s="19"/>
      <c r="R5" s="19"/>
    </row>
    <row r="6" spans="1:18" ht="15" x14ac:dyDescent="0.2">
      <c r="A6" s="31"/>
      <c r="B6" s="21" t="s">
        <v>0</v>
      </c>
      <c r="C6" s="21"/>
      <c r="D6" s="27"/>
      <c r="E6" s="2" t="s">
        <v>32</v>
      </c>
      <c r="F6" s="2" t="s">
        <v>33</v>
      </c>
      <c r="G6" s="20" t="s">
        <v>34</v>
      </c>
      <c r="H6" s="20"/>
      <c r="J6" s="2" t="s">
        <v>32</v>
      </c>
      <c r="K6" s="2" t="s">
        <v>33</v>
      </c>
      <c r="L6" s="20" t="s">
        <v>34</v>
      </c>
      <c r="M6" s="20"/>
      <c r="O6" s="2" t="s">
        <v>32</v>
      </c>
      <c r="P6" s="2" t="s">
        <v>33</v>
      </c>
      <c r="Q6" s="20" t="s">
        <v>34</v>
      </c>
      <c r="R6" s="20"/>
    </row>
    <row r="7" spans="1:18" ht="15" x14ac:dyDescent="0.25">
      <c r="A7" s="32"/>
      <c r="B7" s="2" t="s">
        <v>1</v>
      </c>
      <c r="C7" s="6" t="s">
        <v>4</v>
      </c>
      <c r="D7" s="29"/>
      <c r="E7" s="7">
        <f t="shared" ref="E7:F7" si="0">E8/E9*100</f>
        <v>91.092176607281175</v>
      </c>
      <c r="F7" s="7">
        <f t="shared" si="0"/>
        <v>92.057188244638596</v>
      </c>
      <c r="G7" s="13">
        <f>F7/E7*100</f>
        <v>101.05937927196295</v>
      </c>
      <c r="H7" s="13" t="str">
        <f>IF(AND(G7&gt;=90,G7&lt;95),"Amarillo",IF(AND(G7&gt;105,G7&lt;=110),"Amarillo",IF(AND(G7&gt;=95,G7&lt;=105),"Verde","Rojo")))</f>
        <v>Verde</v>
      </c>
      <c r="J7" s="7">
        <f t="shared" ref="J7:K7" si="1">J8/J9*100</f>
        <v>91.213700670141478</v>
      </c>
      <c r="K7" s="7">
        <f t="shared" si="1"/>
        <v>91.654078549848933</v>
      </c>
      <c r="L7" s="13">
        <f>K7/J7*100</f>
        <v>100.48279795301805</v>
      </c>
      <c r="M7" s="13" t="str">
        <f>IF(AND(L7&gt;=90,L7&lt;95),"Amarillo",IF(AND(L7&gt;105,L7&lt;=110),"Amarillo",IF(AND(L7&gt;=95,L7&lt;=105),"Verde","Rojo")))</f>
        <v>Verde</v>
      </c>
      <c r="O7" s="7">
        <f t="shared" ref="O7:P7" si="2">O8/O9*100</f>
        <v>91.945996275605211</v>
      </c>
      <c r="P7" s="7">
        <f t="shared" si="2"/>
        <v>92.494824016563143</v>
      </c>
      <c r="Q7" s="13">
        <f>P7/O7*100</f>
        <v>100.5969022721912</v>
      </c>
      <c r="R7" s="13" t="str">
        <f>IF(AND(Q7&gt;=90,Q7&lt;95),"Amarillo",IF(AND(Q7&gt;105,Q7&lt;=110),"Amarillo",IF(AND(Q7&gt;=95,Q7&lt;=105),"Verde","Rojo")))</f>
        <v>Verde</v>
      </c>
    </row>
    <row r="8" spans="1:18" x14ac:dyDescent="0.25">
      <c r="A8" s="32"/>
      <c r="B8" s="10" t="s">
        <v>2</v>
      </c>
      <c r="C8" s="8" t="s">
        <v>5</v>
      </c>
      <c r="E8" s="9">
        <v>1176</v>
      </c>
      <c r="F8" s="9">
        <v>1159</v>
      </c>
      <c r="G8" s="14">
        <f>F8/E8*100</f>
        <v>98.554421768707485</v>
      </c>
      <c r="H8" s="18" t="str">
        <f>IF(AND(G8&gt;=90,G8&lt;95),"Amarillo",IF(AND(G8&gt;105,G8&lt;=110),"Amarillo",IF(AND(G8&gt;=95,G8&lt;=105),"Verde","Rojo")))</f>
        <v>Verde</v>
      </c>
      <c r="J8" s="9">
        <v>2450</v>
      </c>
      <c r="K8" s="9">
        <v>2427</v>
      </c>
      <c r="L8" s="14">
        <f>K8/J8*100</f>
        <v>99.061224489795919</v>
      </c>
      <c r="M8" s="18" t="str">
        <f>IF(AND(L8&gt;=90,L8&lt;95),"Amarillo",IF(AND(L8&gt;105,L8&lt;=110),"Amarillo",IF(AND(L8&gt;=95,L8&lt;=105),"Verde","Rojo")))</f>
        <v>Verde</v>
      </c>
      <c r="O8" s="9">
        <v>3950</v>
      </c>
      <c r="P8" s="9">
        <v>3574</v>
      </c>
      <c r="Q8" s="14">
        <f>P8/O8*100</f>
        <v>90.48101265822784</v>
      </c>
      <c r="R8" s="17" t="str">
        <f>IF(AND(Q8&gt;=90,Q8&lt;95),"Amarillo",IF(AND(Q8&gt;105,Q8&lt;=110),"Amarillo",IF(AND(Q8&gt;=95,Q8&lt;=105),"Verde","Rojo")))</f>
        <v>Amarillo</v>
      </c>
    </row>
    <row r="9" spans="1:18" x14ac:dyDescent="0.25">
      <c r="A9" s="32"/>
      <c r="B9" s="10" t="s">
        <v>3</v>
      </c>
      <c r="C9" s="8" t="s">
        <v>6</v>
      </c>
      <c r="E9" s="9">
        <v>1291</v>
      </c>
      <c r="F9" s="9">
        <v>1259</v>
      </c>
      <c r="G9" s="14">
        <f>F9/E9*100</f>
        <v>97.521301316808675</v>
      </c>
      <c r="H9" s="18" t="str">
        <f>IF(AND(G9&gt;=90,G9&lt;95),"Amarillo",IF(AND(G9&gt;105,G9&lt;=110),"Amarillo",IF(AND(G9&gt;=95,G9&lt;=105),"Verde","Rojo")))</f>
        <v>Verde</v>
      </c>
      <c r="J9" s="9">
        <v>2686</v>
      </c>
      <c r="K9" s="9">
        <v>2648</v>
      </c>
      <c r="L9" s="14">
        <f>K9/J9*100</f>
        <v>98.585256887565151</v>
      </c>
      <c r="M9" s="18" t="str">
        <f>IF(AND(L9&gt;=90,L9&lt;95),"Amarillo",IF(AND(L9&gt;105,L9&lt;=110),"Amarillo",IF(AND(L9&gt;=95,L9&lt;=105),"Verde","Rojo")))</f>
        <v>Verde</v>
      </c>
      <c r="O9" s="9">
        <v>4296</v>
      </c>
      <c r="P9" s="9">
        <v>3864</v>
      </c>
      <c r="Q9" s="14">
        <f>P9/O9*100</f>
        <v>89.944134078212286</v>
      </c>
      <c r="R9" s="16" t="str">
        <f>IF(AND(Q9&gt;=90,Q9&lt;95),"Amarillo",IF(AND(Q9&gt;105,Q9&lt;=110),"Amarillo",IF(AND(Q9&gt;=95,Q9&lt;=105),"Verde","Rojo")))</f>
        <v>Rojo</v>
      </c>
    </row>
    <row r="10" spans="1:18" x14ac:dyDescent="0.25">
      <c r="O10" s="4"/>
      <c r="P10" s="4"/>
    </row>
    <row r="11" spans="1:18" ht="15" x14ac:dyDescent="0.2">
      <c r="A11" s="2"/>
      <c r="B11" s="21" t="s">
        <v>0</v>
      </c>
      <c r="C11" s="21"/>
      <c r="D11" s="27"/>
      <c r="E11" s="2" t="s">
        <v>32</v>
      </c>
      <c r="F11" s="2" t="s">
        <v>33</v>
      </c>
      <c r="G11" s="20" t="s">
        <v>34</v>
      </c>
      <c r="H11" s="20"/>
      <c r="J11" s="2" t="s">
        <v>32</v>
      </c>
      <c r="K11" s="2" t="s">
        <v>33</v>
      </c>
      <c r="L11" s="20" t="s">
        <v>34</v>
      </c>
      <c r="M11" s="20"/>
      <c r="O11" s="2" t="s">
        <v>32</v>
      </c>
      <c r="P11" s="2" t="s">
        <v>33</v>
      </c>
      <c r="Q11" s="20" t="s">
        <v>34</v>
      </c>
      <c r="R11" s="20"/>
    </row>
    <row r="12" spans="1:18" ht="45" x14ac:dyDescent="0.25">
      <c r="A12" s="21"/>
      <c r="B12" s="2" t="s">
        <v>1</v>
      </c>
      <c r="C12" s="6" t="s">
        <v>7</v>
      </c>
      <c r="D12" s="29"/>
      <c r="E12" s="7">
        <f t="shared" ref="E12:F12" si="3">E13/E14*100</f>
        <v>97.142857142857139</v>
      </c>
      <c r="F12" s="7">
        <f t="shared" si="3"/>
        <v>100</v>
      </c>
      <c r="G12" s="13">
        <f>F12/E12*100</f>
        <v>102.94117647058825</v>
      </c>
      <c r="H12" s="13" t="str">
        <f>IF(AND(G12&gt;=90,G12&lt;95),"Amarillo",IF(AND(G12&gt;105,G12&lt;=110),"Amarillo",IF(AND(G12&gt;=95,G12&lt;=105),"Verde","Rojo")))</f>
        <v>Verde</v>
      </c>
      <c r="J12" s="7">
        <f t="shared" ref="J12:K12" si="4">J13/J14*100</f>
        <v>97.142857142857139</v>
      </c>
      <c r="K12" s="7">
        <f t="shared" si="4"/>
        <v>97.142857142857139</v>
      </c>
      <c r="L12" s="13">
        <f>K12/J12*100</f>
        <v>100</v>
      </c>
      <c r="M12" s="13" t="str">
        <f>IF(AND(L12&gt;=90,L12&lt;95),"Amarillo",IF(AND(L12&gt;105,L12&lt;=110),"Amarillo",IF(AND(L12&gt;=95,L12&lt;=105),"Verde","Rojo")))</f>
        <v>Verde</v>
      </c>
      <c r="O12" s="7">
        <f t="shared" ref="O12:P12" si="5">O13/O14*100</f>
        <v>97.142857142857139</v>
      </c>
      <c r="P12" s="7">
        <f t="shared" si="5"/>
        <v>97.142857142857139</v>
      </c>
      <c r="Q12" s="13">
        <f>P12/O12*100</f>
        <v>100</v>
      </c>
      <c r="R12" s="13" t="str">
        <f>IF(AND(Q12&gt;=90,Q12&lt;95),"Amarillo",IF(AND(Q12&gt;105,Q12&lt;=110),"Amarillo",IF(AND(Q12&gt;=95,Q12&lt;=105),"Verde","Rojo")))</f>
        <v>Verde</v>
      </c>
    </row>
    <row r="13" spans="1:18" ht="42.75" x14ac:dyDescent="0.25">
      <c r="A13" s="21"/>
      <c r="B13" s="10" t="s">
        <v>2</v>
      </c>
      <c r="C13" s="8" t="s">
        <v>8</v>
      </c>
      <c r="E13" s="10">
        <v>102</v>
      </c>
      <c r="F13" s="9">
        <v>105</v>
      </c>
      <c r="G13" s="14">
        <f>F13/E13*100</f>
        <v>102.94117647058823</v>
      </c>
      <c r="H13" s="18" t="str">
        <f>IF(AND(G13&gt;=90,G13&lt;95),"Amarillo",IF(AND(G13&gt;105,G13&lt;=110),"Amarillo",IF(AND(G13&gt;=95,G13&lt;=105),"Verde","Rojo")))</f>
        <v>Verde</v>
      </c>
      <c r="J13" s="10">
        <v>204</v>
      </c>
      <c r="K13" s="9">
        <v>204</v>
      </c>
      <c r="L13" s="14">
        <f>K13/J13*100</f>
        <v>100</v>
      </c>
      <c r="M13" s="18" t="str">
        <f>IF(AND(L13&gt;=90,L13&lt;95),"Amarillo",IF(AND(L13&gt;105,L13&lt;=110),"Amarillo",IF(AND(L13&gt;=95,L13&lt;=105),"Verde","Rojo")))</f>
        <v>Verde</v>
      </c>
      <c r="O13" s="10">
        <v>306</v>
      </c>
      <c r="P13" s="9">
        <v>306</v>
      </c>
      <c r="Q13" s="14">
        <f>P13/O13*100</f>
        <v>100</v>
      </c>
      <c r="R13" s="18" t="str">
        <f>IF(AND(Q13&gt;=90,Q13&lt;95),"Amarillo",IF(AND(Q13&gt;105,Q13&lt;=110),"Amarillo",IF(AND(Q13&gt;=95,Q13&lt;=105),"Verde","Rojo")))</f>
        <v>Verde</v>
      </c>
    </row>
    <row r="14" spans="1:18" x14ac:dyDescent="0.25">
      <c r="A14" s="21"/>
      <c r="B14" s="10" t="s">
        <v>3</v>
      </c>
      <c r="C14" s="8" t="s">
        <v>9</v>
      </c>
      <c r="E14" s="10">
        <v>105</v>
      </c>
      <c r="F14" s="9">
        <v>105</v>
      </c>
      <c r="G14" s="14">
        <f>F14/E14*100</f>
        <v>100</v>
      </c>
      <c r="H14" s="18" t="str">
        <f>IF(AND(G14&gt;=90,G14&lt;95),"Amarillo",IF(AND(G14&gt;105,G14&lt;=110),"Amarillo",IF(AND(G14&gt;=95,G14&lt;=105),"Verde","Rojo")))</f>
        <v>Verde</v>
      </c>
      <c r="J14" s="10">
        <v>210</v>
      </c>
      <c r="K14" s="9">
        <v>210</v>
      </c>
      <c r="L14" s="14">
        <f>K14/J14*100</f>
        <v>100</v>
      </c>
      <c r="M14" s="18" t="str">
        <f>IF(AND(L14&gt;=90,L14&lt;95),"Amarillo",IF(AND(L14&gt;105,L14&lt;=110),"Amarillo",IF(AND(L14&gt;=95,L14&lt;=105),"Verde","Rojo")))</f>
        <v>Verde</v>
      </c>
      <c r="O14" s="10">
        <v>315</v>
      </c>
      <c r="P14" s="9">
        <v>315</v>
      </c>
      <c r="Q14" s="14">
        <f>P14/O14*100</f>
        <v>100</v>
      </c>
      <c r="R14" s="18" t="str">
        <f>IF(AND(Q14&gt;=90,Q14&lt;95),"Amarillo",IF(AND(Q14&gt;105,Q14&lt;=110),"Amarillo",IF(AND(Q14&gt;=95,Q14&lt;=105),"Verde","Rojo")))</f>
        <v>Verde</v>
      </c>
    </row>
    <row r="15" spans="1:18" x14ac:dyDescent="0.25">
      <c r="O15" s="4"/>
      <c r="P15" s="4"/>
      <c r="R15" s="23"/>
    </row>
    <row r="16" spans="1:18" ht="15" x14ac:dyDescent="0.2">
      <c r="A16" s="31"/>
      <c r="B16" s="21" t="s">
        <v>0</v>
      </c>
      <c r="C16" s="21"/>
      <c r="D16" s="27"/>
      <c r="E16" s="2" t="s">
        <v>32</v>
      </c>
      <c r="F16" s="2" t="s">
        <v>33</v>
      </c>
      <c r="G16" s="20" t="s">
        <v>34</v>
      </c>
      <c r="H16" s="20"/>
      <c r="J16" s="2" t="s">
        <v>32</v>
      </c>
      <c r="K16" s="2" t="s">
        <v>33</v>
      </c>
      <c r="L16" s="20" t="s">
        <v>34</v>
      </c>
      <c r="M16" s="20"/>
      <c r="O16" s="2" t="s">
        <v>32</v>
      </c>
      <c r="P16" s="2" t="s">
        <v>33</v>
      </c>
      <c r="Q16" s="20" t="s">
        <v>34</v>
      </c>
      <c r="R16" s="20"/>
    </row>
    <row r="17" spans="1:18" ht="30" x14ac:dyDescent="0.25">
      <c r="A17" s="32"/>
      <c r="B17" s="2" t="s">
        <v>1</v>
      </c>
      <c r="C17" s="6" t="s">
        <v>10</v>
      </c>
      <c r="D17" s="29"/>
      <c r="E17" s="7">
        <f t="shared" ref="E17:F17" si="6">E18/E19*100</f>
        <v>49.514563106796118</v>
      </c>
      <c r="F17" s="7">
        <f t="shared" si="6"/>
        <v>49.480363198774754</v>
      </c>
      <c r="G17" s="13">
        <f>F17/E17*100</f>
        <v>99.930929597525477</v>
      </c>
      <c r="H17" s="13" t="str">
        <f>IF(AND(G17&gt;=90,G17&lt;95),"Amarillo",IF(AND(G17&gt;105,G17&lt;=110),"Amarillo",IF(AND(G17&gt;=95,G17&lt;=105),"Verde","Rojo")))</f>
        <v>Verde</v>
      </c>
      <c r="J17" s="7">
        <f t="shared" ref="J17:K17" si="7">J18/J19*100</f>
        <v>52.774643553184944</v>
      </c>
      <c r="K17" s="7">
        <f t="shared" si="7"/>
        <v>47.183415953132041</v>
      </c>
      <c r="L17" s="13">
        <f>K17/J17*100</f>
        <v>89.405465913913361</v>
      </c>
      <c r="M17" s="13" t="str">
        <f>IF(AND(L17&gt;=90,L17&lt;95),"Amarillo",IF(AND(L17&gt;105,L17&lt;=110),"Amarillo",IF(AND(L17&gt;=95,L17&lt;=105),"Verde","Rojo")))</f>
        <v>Rojo</v>
      </c>
      <c r="O17" s="7">
        <f t="shared" ref="O17:P17" si="8">O18/O19*100</f>
        <v>53.223235350379397</v>
      </c>
      <c r="P17" s="7">
        <f t="shared" si="8"/>
        <v>48.819734345351044</v>
      </c>
      <c r="Q17" s="13">
        <f>P17/O17*100</f>
        <v>91.726356024696344</v>
      </c>
      <c r="R17" s="13" t="str">
        <f>IF(AND(Q17&gt;=90,Q17&lt;95),"Amarillo",IF(AND(Q17&gt;105,Q17&lt;=110),"Amarillo",IF(AND(Q17&gt;=95,Q17&lt;=105),"Verde","Rojo")))</f>
        <v>Amarillo</v>
      </c>
    </row>
    <row r="18" spans="1:18" ht="28.5" x14ac:dyDescent="0.25">
      <c r="A18" s="32"/>
      <c r="B18" s="10" t="s">
        <v>2</v>
      </c>
      <c r="C18" s="8" t="s">
        <v>11</v>
      </c>
      <c r="E18" s="9">
        <v>4335</v>
      </c>
      <c r="F18" s="9">
        <v>4523</v>
      </c>
      <c r="G18" s="14">
        <f>F18/E18*100</f>
        <v>104.33679354094578</v>
      </c>
      <c r="H18" s="18" t="str">
        <f>IF(AND(G18&gt;=90,G18&lt;95),"Amarillo",IF(AND(G18&gt;105,G18&lt;=110),"Amarillo",IF(AND(G18&gt;=95,G18&lt;=105),"Verde","Rojo")))</f>
        <v>Verde</v>
      </c>
      <c r="J18" s="9">
        <v>10290</v>
      </c>
      <c r="K18" s="9">
        <v>8376</v>
      </c>
      <c r="L18" s="14">
        <f>K18/J18*100</f>
        <v>81.399416909620996</v>
      </c>
      <c r="M18" s="16" t="str">
        <f>IF(AND(L18&gt;=90,L18&lt;95),"Amarillo",IF(AND(L18&gt;105,L18&lt;=110),"Amarillo",IF(AND(L18&gt;=95,L18&lt;=105),"Verde","Rojo")))</f>
        <v>Rojo</v>
      </c>
      <c r="O18" s="9">
        <v>16694</v>
      </c>
      <c r="P18" s="9">
        <v>12864</v>
      </c>
      <c r="Q18" s="14">
        <f>P18/O18*100</f>
        <v>77.057625494189523</v>
      </c>
      <c r="R18" s="16" t="str">
        <f>IF(AND(Q18&gt;=90,Q18&lt;95),"Amarillo",IF(AND(Q18&gt;105,Q18&lt;=110),"Amarillo",IF(AND(Q18&gt;=95,Q18&lt;=105),"Verde","Rojo")))</f>
        <v>Rojo</v>
      </c>
    </row>
    <row r="19" spans="1:18" x14ac:dyDescent="0.25">
      <c r="A19" s="32"/>
      <c r="B19" s="10" t="s">
        <v>3</v>
      </c>
      <c r="C19" s="8" t="s">
        <v>12</v>
      </c>
      <c r="E19" s="9">
        <v>8755</v>
      </c>
      <c r="F19" s="9">
        <v>9141</v>
      </c>
      <c r="G19" s="14">
        <f>F19/E19*100</f>
        <v>104.40890919474586</v>
      </c>
      <c r="H19" s="18" t="str">
        <f>IF(AND(G19&gt;=90,G19&lt;95),"Amarillo",IF(AND(G19&gt;105,G19&lt;=110),"Amarillo",IF(AND(G19&gt;=95,G19&lt;=105),"Verde","Rojo")))</f>
        <v>Verde</v>
      </c>
      <c r="J19" s="9">
        <v>19498</v>
      </c>
      <c r="K19" s="9">
        <v>17752</v>
      </c>
      <c r="L19" s="14">
        <f>K19/J19*100</f>
        <v>91.045235408759879</v>
      </c>
      <c r="M19" s="17" t="str">
        <f>IF(AND(L19&gt;=90,L19&lt;95),"Amarillo",IF(AND(L19&gt;105,L19&lt;=110),"Amarillo",IF(AND(L19&gt;=95,L19&lt;=105),"Verde","Rojo")))</f>
        <v>Amarillo</v>
      </c>
      <c r="O19" s="9">
        <v>31366</v>
      </c>
      <c r="P19" s="9">
        <v>26350</v>
      </c>
      <c r="Q19" s="14">
        <f>P19/O19*100</f>
        <v>84.008161703755661</v>
      </c>
      <c r="R19" s="16" t="str">
        <f>IF(AND(Q19&gt;=90,Q19&lt;95),"Amarillo",IF(AND(Q19&gt;105,Q19&lt;=110),"Amarillo",IF(AND(Q19&gt;=95,Q19&lt;=105),"Verde","Rojo")))</f>
        <v>Rojo</v>
      </c>
    </row>
    <row r="20" spans="1:18" x14ac:dyDescent="0.25">
      <c r="O20" s="4"/>
      <c r="P20" s="4"/>
    </row>
    <row r="21" spans="1:18" ht="15" x14ac:dyDescent="0.2">
      <c r="A21" s="31"/>
      <c r="B21" s="21" t="s">
        <v>0</v>
      </c>
      <c r="C21" s="21"/>
      <c r="D21" s="27"/>
      <c r="E21" s="2" t="s">
        <v>32</v>
      </c>
      <c r="F21" s="2" t="s">
        <v>33</v>
      </c>
      <c r="G21" s="20" t="s">
        <v>34</v>
      </c>
      <c r="H21" s="20"/>
      <c r="J21" s="2" t="s">
        <v>32</v>
      </c>
      <c r="K21" s="2" t="s">
        <v>33</v>
      </c>
      <c r="L21" s="20" t="s">
        <v>34</v>
      </c>
      <c r="M21" s="20"/>
      <c r="O21" s="2" t="s">
        <v>32</v>
      </c>
      <c r="P21" s="2" t="s">
        <v>33</v>
      </c>
      <c r="Q21" s="20" t="s">
        <v>34</v>
      </c>
      <c r="R21" s="20"/>
    </row>
    <row r="22" spans="1:18" ht="30" x14ac:dyDescent="0.25">
      <c r="A22" s="32"/>
      <c r="B22" s="2" t="s">
        <v>1</v>
      </c>
      <c r="C22" s="6" t="s">
        <v>13</v>
      </c>
      <c r="D22" s="29"/>
      <c r="E22" s="7">
        <f t="shared" ref="E22:F22" si="9">E23/E24*100</f>
        <v>97.585626052779332</v>
      </c>
      <c r="F22" s="7">
        <f t="shared" si="9"/>
        <v>97.646219686162624</v>
      </c>
      <c r="G22" s="13">
        <f>F22/E22*100</f>
        <v>100.06209278541751</v>
      </c>
      <c r="H22" s="13" t="str">
        <f>IF(AND(G22&gt;=90,G22&lt;95),"Amarillo",IF(AND(G22&gt;105,G22&lt;=110),"Amarillo",IF(AND(G22&gt;=95,G22&lt;=105),"Verde","Rojo")))</f>
        <v>Verde</v>
      </c>
      <c r="J22" s="7">
        <f t="shared" ref="J22:K22" si="10">J23/J24*100</f>
        <v>97.601918465227826</v>
      </c>
      <c r="K22" s="7">
        <f t="shared" si="10"/>
        <v>97.137117026619791</v>
      </c>
      <c r="L22" s="13">
        <f>K22/J22*100</f>
        <v>99.523778378625181</v>
      </c>
      <c r="M22" s="13" t="str">
        <f>IF(AND(L22&gt;=90,L22&lt;95),"Amarillo",IF(AND(L22&gt;105,L22&lt;=110),"Amarillo",IF(AND(L22&gt;=95,L22&lt;=105),"Verde","Rojo")))</f>
        <v>Verde</v>
      </c>
      <c r="O22" s="7">
        <f t="shared" ref="O22:P22" si="11">O23/O24*100</f>
        <v>97.600321027287322</v>
      </c>
      <c r="P22" s="7">
        <f t="shared" si="11"/>
        <v>96.690552517442953</v>
      </c>
      <c r="Q22" s="13">
        <f>P22/O22*100</f>
        <v>99.067863199353596</v>
      </c>
      <c r="R22" s="13" t="str">
        <f>IF(AND(Q22&gt;=90,Q22&lt;95),"Amarillo",IF(AND(Q22&gt;105,Q22&lt;=110),"Amarillo",IF(AND(Q22&gt;=95,Q22&lt;=105),"Verde","Rojo")))</f>
        <v>Verde</v>
      </c>
    </row>
    <row r="23" spans="1:18" ht="28.5" x14ac:dyDescent="0.25">
      <c r="A23" s="32"/>
      <c r="B23" s="10" t="s">
        <v>2</v>
      </c>
      <c r="C23" s="8" t="s">
        <v>14</v>
      </c>
      <c r="E23" s="9">
        <v>3476</v>
      </c>
      <c r="F23" s="9">
        <v>4107</v>
      </c>
      <c r="G23" s="14">
        <f>F23/E23*100</f>
        <v>118.15304948216341</v>
      </c>
      <c r="H23" s="16" t="str">
        <f>IF(AND(G23&gt;=90,G23&lt;95),"Amarillo",IF(AND(G23&gt;105,G23&lt;=110),"Amarillo",IF(AND(G23&gt;=95,G23&lt;=105),"Verde","Rojo")))</f>
        <v>Rojo</v>
      </c>
      <c r="J23" s="9">
        <v>7326</v>
      </c>
      <c r="K23" s="9">
        <v>7736</v>
      </c>
      <c r="L23" s="14">
        <f>K23/J23*100</f>
        <v>105.59650559650559</v>
      </c>
      <c r="M23" s="17" t="str">
        <f>IF(AND(L23&gt;=90,L23&lt;95),"Amarillo",IF(AND(L23&gt;105,L23&lt;=110),"Amarillo",IF(AND(L23&gt;=95,L23&lt;=105),"Verde","Rojo")))</f>
        <v>Amarillo</v>
      </c>
      <c r="O23" s="9">
        <v>12161</v>
      </c>
      <c r="P23" s="9">
        <v>10255</v>
      </c>
      <c r="Q23" s="14">
        <f>P23/O23*100</f>
        <v>84.32694679713839</v>
      </c>
      <c r="R23" s="16" t="str">
        <f>IF(AND(Q23&gt;=90,Q23&lt;95),"Amarillo",IF(AND(Q23&gt;105,Q23&lt;=110),"Amarillo",IF(AND(Q23&gt;=95,Q23&lt;=105),"Verde","Rojo")))</f>
        <v>Rojo</v>
      </c>
    </row>
    <row r="24" spans="1:18" ht="18" customHeight="1" x14ac:dyDescent="0.25">
      <c r="A24" s="32"/>
      <c r="B24" s="10" t="s">
        <v>3</v>
      </c>
      <c r="C24" s="8" t="s">
        <v>15</v>
      </c>
      <c r="E24" s="9">
        <v>3562</v>
      </c>
      <c r="F24" s="9">
        <v>4206</v>
      </c>
      <c r="G24" s="14">
        <f>F24/E24*100</f>
        <v>118.07973048848962</v>
      </c>
      <c r="H24" s="16" t="str">
        <f>IF(AND(G24&gt;=90,G24&lt;95),"Amarillo",IF(AND(G24&gt;105,G24&lt;=110),"Amarillo",IF(AND(G24&gt;=95,G24&lt;=105),"Verde","Rojo")))</f>
        <v>Rojo</v>
      </c>
      <c r="J24" s="9">
        <v>7506</v>
      </c>
      <c r="K24" s="9">
        <v>7964</v>
      </c>
      <c r="L24" s="14">
        <f>K24/J24*100</f>
        <v>106.10178523847588</v>
      </c>
      <c r="M24" s="17" t="str">
        <f>IF(AND(L24&gt;=90,L24&lt;95),"Amarillo",IF(AND(L24&gt;105,L24&lt;=110),"Amarillo",IF(AND(L24&gt;=95,L24&lt;=105),"Verde","Rojo")))</f>
        <v>Amarillo</v>
      </c>
      <c r="O24" s="9">
        <v>12460</v>
      </c>
      <c r="P24" s="9">
        <v>10606</v>
      </c>
      <c r="Q24" s="14">
        <f>P24/O24*100</f>
        <v>85.120385232744795</v>
      </c>
      <c r="R24" s="16" t="str">
        <f>IF(AND(Q24&gt;=90,Q24&lt;95),"Amarillo",IF(AND(Q24&gt;105,Q24&lt;=110),"Amarillo",IF(AND(Q24&gt;=95,Q24&lt;=105),"Verde","Rojo")))</f>
        <v>Rojo</v>
      </c>
    </row>
    <row r="25" spans="1:18" x14ac:dyDescent="0.25">
      <c r="O25" s="4"/>
      <c r="P25" s="4"/>
    </row>
    <row r="26" spans="1:18" ht="15" x14ac:dyDescent="0.2">
      <c r="A26" s="31"/>
      <c r="B26" s="21" t="s">
        <v>0</v>
      </c>
      <c r="C26" s="21"/>
      <c r="D26" s="27"/>
      <c r="E26" s="2" t="s">
        <v>32</v>
      </c>
      <c r="F26" s="2" t="s">
        <v>33</v>
      </c>
      <c r="G26" s="20" t="s">
        <v>34</v>
      </c>
      <c r="H26" s="20"/>
      <c r="J26" s="2" t="s">
        <v>32</v>
      </c>
      <c r="K26" s="2" t="s">
        <v>33</v>
      </c>
      <c r="L26" s="20" t="s">
        <v>34</v>
      </c>
      <c r="M26" s="20"/>
      <c r="O26" s="2" t="s">
        <v>32</v>
      </c>
      <c r="P26" s="2" t="s">
        <v>33</v>
      </c>
      <c r="Q26" s="20" t="s">
        <v>34</v>
      </c>
      <c r="R26" s="20"/>
    </row>
    <row r="27" spans="1:18" ht="45" x14ac:dyDescent="0.25">
      <c r="A27" s="32"/>
      <c r="B27" s="2" t="s">
        <v>1</v>
      </c>
      <c r="C27" s="6" t="s">
        <v>16</v>
      </c>
      <c r="D27" s="29"/>
      <c r="E27" s="7">
        <f t="shared" ref="E27:F27" si="12">E28/E29*100</f>
        <v>96.969696969696969</v>
      </c>
      <c r="F27" s="7">
        <f t="shared" si="12"/>
        <v>100</v>
      </c>
      <c r="G27" s="13">
        <f>F27/E27*100</f>
        <v>103.125</v>
      </c>
      <c r="H27" s="13" t="str">
        <f>IF(AND(G27&gt;=90,G27&lt;95),"Amarillo",IF(AND(G27&gt;105,G27&lt;=110),"Amarillo",IF(AND(G27&gt;=95,G27&lt;=105),"Verde","Rojo")))</f>
        <v>Verde</v>
      </c>
      <c r="J27" s="7">
        <f t="shared" ref="J27:K27" si="13">J28/J29*100</f>
        <v>96.969696969696969</v>
      </c>
      <c r="K27" s="7">
        <f t="shared" si="13"/>
        <v>96.969696969696969</v>
      </c>
      <c r="L27" s="13">
        <f>K27/J27*100</f>
        <v>100</v>
      </c>
      <c r="M27" s="13" t="str">
        <f>IF(AND(L27&gt;=90,L27&lt;95),"Amarillo",IF(AND(L27&gt;105,L27&lt;=110),"Amarillo",IF(AND(L27&gt;=95,L27&lt;=105),"Verde","Rojo")))</f>
        <v>Verde</v>
      </c>
      <c r="O27" s="7">
        <f t="shared" ref="O27:P27" si="14">O28/O29*100</f>
        <v>96.969696969696969</v>
      </c>
      <c r="P27" s="7">
        <f t="shared" si="14"/>
        <v>96.969696969696969</v>
      </c>
      <c r="Q27" s="13">
        <f>P27/O27*100</f>
        <v>100</v>
      </c>
      <c r="R27" s="13" t="str">
        <f>IF(AND(Q27&gt;=90,Q27&lt;95),"Amarillo",IF(AND(Q27&gt;105,Q27&lt;=110),"Amarillo",IF(AND(Q27&gt;=95,Q27&lt;=105),"Verde","Rojo")))</f>
        <v>Verde</v>
      </c>
    </row>
    <row r="28" spans="1:18" ht="45.75" customHeight="1" x14ac:dyDescent="0.25">
      <c r="A28" s="32"/>
      <c r="B28" s="10" t="s">
        <v>2</v>
      </c>
      <c r="C28" s="8" t="s">
        <v>17</v>
      </c>
      <c r="E28" s="10">
        <v>96</v>
      </c>
      <c r="F28" s="10">
        <v>99</v>
      </c>
      <c r="G28" s="14">
        <f>F28/E28*100</f>
        <v>103.125</v>
      </c>
      <c r="H28" s="18" t="str">
        <f>IF(AND(G28&gt;=90,G28&lt;95),"Amarillo",IF(AND(G28&gt;105,G28&lt;=110),"Amarillo",IF(AND(G28&gt;=95,G28&lt;=105),"Verde","Rojo")))</f>
        <v>Verde</v>
      </c>
      <c r="J28" s="10">
        <v>192</v>
      </c>
      <c r="K28" s="10">
        <v>192</v>
      </c>
      <c r="L28" s="14">
        <f>K28/J28*100</f>
        <v>100</v>
      </c>
      <c r="M28" s="18" t="str">
        <f>IF(AND(L28&gt;=90,L28&lt;95),"Amarillo",IF(AND(L28&gt;105,L28&lt;=110),"Amarillo",IF(AND(L28&gt;=95,L28&lt;=105),"Verde","Rojo")))</f>
        <v>Verde</v>
      </c>
      <c r="O28" s="10">
        <v>288</v>
      </c>
      <c r="P28" s="10">
        <v>288</v>
      </c>
      <c r="Q28" s="14">
        <f>P28/O28*100</f>
        <v>100</v>
      </c>
      <c r="R28" s="18" t="str">
        <f>IF(AND(Q28&gt;=90,Q28&lt;95),"Amarillo",IF(AND(Q28&gt;105,Q28&lt;=110),"Amarillo",IF(AND(Q28&gt;=95,Q28&lt;=105),"Verde","Rojo")))</f>
        <v>Verde</v>
      </c>
    </row>
    <row r="29" spans="1:18" ht="19.5" customHeight="1" x14ac:dyDescent="0.25">
      <c r="A29" s="32"/>
      <c r="B29" s="10" t="s">
        <v>3</v>
      </c>
      <c r="C29" s="8" t="s">
        <v>18</v>
      </c>
      <c r="E29" s="10">
        <v>99</v>
      </c>
      <c r="F29" s="10">
        <v>99</v>
      </c>
      <c r="G29" s="14">
        <f>F29/E29*100</f>
        <v>100</v>
      </c>
      <c r="H29" s="18" t="str">
        <f>IF(AND(G29&gt;=90,G29&lt;95),"Amarillo",IF(AND(G29&gt;105,G29&lt;=110),"Amarillo",IF(AND(G29&gt;=95,G29&lt;=105),"Verde","Rojo")))</f>
        <v>Verde</v>
      </c>
      <c r="J29" s="10">
        <v>198</v>
      </c>
      <c r="K29" s="10">
        <v>198</v>
      </c>
      <c r="L29" s="14">
        <f>K29/J29*100</f>
        <v>100</v>
      </c>
      <c r="M29" s="18" t="str">
        <f>IF(AND(L29&gt;=90,L29&lt;95),"Amarillo",IF(AND(L29&gt;105,L29&lt;=110),"Amarillo",IF(AND(L29&gt;=95,L29&lt;=105),"Verde","Rojo")))</f>
        <v>Verde</v>
      </c>
      <c r="O29" s="10">
        <v>297</v>
      </c>
      <c r="P29" s="10">
        <v>297</v>
      </c>
      <c r="Q29" s="14">
        <f>P29/O29*100</f>
        <v>100</v>
      </c>
      <c r="R29" s="18" t="str">
        <f>IF(AND(Q29&gt;=90,Q29&lt;95),"Amarillo",IF(AND(Q29&gt;105,Q29&lt;=110),"Amarillo",IF(AND(Q29&gt;=95,Q29&lt;=105),"Verde","Rojo")))</f>
        <v>Verde</v>
      </c>
    </row>
    <row r="30" spans="1:18" x14ac:dyDescent="0.25">
      <c r="O30" s="4"/>
      <c r="P30" s="4"/>
      <c r="R30" s="23"/>
    </row>
    <row r="31" spans="1:18" ht="15" x14ac:dyDescent="0.2">
      <c r="A31" s="31"/>
      <c r="B31" s="21" t="s">
        <v>0</v>
      </c>
      <c r="C31" s="21"/>
      <c r="D31" s="27"/>
      <c r="E31" s="2" t="s">
        <v>32</v>
      </c>
      <c r="F31" s="2" t="s">
        <v>33</v>
      </c>
      <c r="G31" s="20" t="s">
        <v>34</v>
      </c>
      <c r="H31" s="20"/>
      <c r="J31" s="2" t="s">
        <v>32</v>
      </c>
      <c r="K31" s="2" t="s">
        <v>33</v>
      </c>
      <c r="L31" s="20" t="s">
        <v>34</v>
      </c>
      <c r="M31" s="20"/>
      <c r="O31" s="2" t="s">
        <v>32</v>
      </c>
      <c r="P31" s="2" t="s">
        <v>33</v>
      </c>
      <c r="Q31" s="20" t="s">
        <v>34</v>
      </c>
      <c r="R31" s="20"/>
    </row>
    <row r="32" spans="1:18" ht="30" x14ac:dyDescent="0.25">
      <c r="A32" s="32"/>
      <c r="B32" s="2" t="s">
        <v>1</v>
      </c>
      <c r="C32" s="6" t="s">
        <v>19</v>
      </c>
      <c r="D32" s="29"/>
      <c r="E32" s="7">
        <f t="shared" ref="E32:F32" si="15">E33/E34*100</f>
        <v>93.560606060606062</v>
      </c>
      <c r="F32" s="7">
        <f t="shared" si="15"/>
        <v>96.370967741935488</v>
      </c>
      <c r="G32" s="13">
        <f>F32/E32*100</f>
        <v>103.00378738409299</v>
      </c>
      <c r="H32" s="13" t="str">
        <f>IF(AND(G32&gt;=90,G32&lt;95),"Amarillo",IF(AND(G32&gt;105,G32&lt;=110),"Amarillo",IF(AND(G32&gt;=95,G32&lt;=105),"Verde","Rojo")))</f>
        <v>Verde</v>
      </c>
      <c r="J32" s="7">
        <f t="shared" ref="J32:K32" si="16">J33/J34*100</f>
        <v>93.939393939393938</v>
      </c>
      <c r="K32" s="7">
        <f t="shared" si="16"/>
        <v>98.023715415019765</v>
      </c>
      <c r="L32" s="13">
        <f>K32/J32*100</f>
        <v>104.34782608695652</v>
      </c>
      <c r="M32" s="13" t="str">
        <f>IF(AND(L32&gt;=90,L32&lt;95),"Amarillo",IF(AND(L32&gt;105,L32&lt;=110),"Amarillo",IF(AND(L32&gt;=95,L32&lt;=105),"Verde","Rojo")))</f>
        <v>Verde</v>
      </c>
      <c r="O32" s="7">
        <f t="shared" ref="O32:P32" si="17">O33/O34*100</f>
        <v>93.939393939393938</v>
      </c>
      <c r="P32" s="7">
        <f t="shared" si="17"/>
        <v>98.441558441558442</v>
      </c>
      <c r="Q32" s="13">
        <f>P32/O32*100</f>
        <v>104.7926267281106</v>
      </c>
      <c r="R32" s="13" t="str">
        <f>IF(AND(Q32&gt;=90,Q32&lt;95),"Amarillo",IF(AND(Q32&gt;105,Q32&lt;=110),"Amarillo",IF(AND(Q32&gt;=95,Q32&lt;=105),"Verde","Rojo")))</f>
        <v>Verde</v>
      </c>
    </row>
    <row r="33" spans="1:18" ht="28.5" x14ac:dyDescent="0.25">
      <c r="A33" s="32"/>
      <c r="B33" s="10" t="s">
        <v>2</v>
      </c>
      <c r="C33" s="8" t="s">
        <v>20</v>
      </c>
      <c r="E33" s="10">
        <v>247</v>
      </c>
      <c r="F33" s="9">
        <v>239</v>
      </c>
      <c r="G33" s="14">
        <f>F33/E33*100</f>
        <v>96.761133603238875</v>
      </c>
      <c r="H33" s="18" t="str">
        <f>IF(AND(G33&gt;=90,G33&lt;95),"Amarillo",IF(AND(G33&gt;105,G33&lt;=110),"Amarillo",IF(AND(G33&gt;=95,G33&lt;=105),"Verde","Rojo")))</f>
        <v>Verde</v>
      </c>
      <c r="J33" s="10">
        <v>496</v>
      </c>
      <c r="K33" s="9">
        <v>496</v>
      </c>
      <c r="L33" s="14">
        <f>K33/J33*100</f>
        <v>100</v>
      </c>
      <c r="M33" s="18" t="str">
        <f>IF(AND(L33&gt;=90,L33&lt;95),"Amarillo",IF(AND(L33&gt;105,L33&lt;=110),"Amarillo",IF(AND(L33&gt;=95,L33&lt;=105),"Verde","Rojo")))</f>
        <v>Verde</v>
      </c>
      <c r="O33" s="10">
        <v>744</v>
      </c>
      <c r="P33" s="33">
        <v>758</v>
      </c>
      <c r="Q33" s="14">
        <f>P33/O33*100</f>
        <v>101.88172043010752</v>
      </c>
      <c r="R33" s="18" t="str">
        <f>IF(AND(Q33&gt;=90,Q33&lt;95),"Amarillo",IF(AND(Q33&gt;105,Q33&lt;=110),"Amarillo",IF(AND(Q33&gt;=95,Q33&lt;=105),"Verde","Rojo")))</f>
        <v>Verde</v>
      </c>
    </row>
    <row r="34" spans="1:18" ht="28.5" x14ac:dyDescent="0.25">
      <c r="A34" s="32"/>
      <c r="B34" s="10" t="s">
        <v>3</v>
      </c>
      <c r="C34" s="8" t="s">
        <v>21</v>
      </c>
      <c r="E34" s="10">
        <v>264</v>
      </c>
      <c r="F34" s="9">
        <v>248</v>
      </c>
      <c r="G34" s="14">
        <f>F34/E34*100</f>
        <v>93.939393939393938</v>
      </c>
      <c r="H34" s="17" t="str">
        <f>IF(AND(G34&gt;=90,G34&lt;95),"Amarillo",IF(AND(G34&gt;105,G34&lt;=110),"Amarillo",IF(AND(G34&gt;=95,G34&lt;=105),"Verde","Rojo")))</f>
        <v>Amarillo</v>
      </c>
      <c r="J34" s="10">
        <v>528</v>
      </c>
      <c r="K34" s="9">
        <v>506</v>
      </c>
      <c r="L34" s="14">
        <f>K34/J34*100</f>
        <v>95.833333333333343</v>
      </c>
      <c r="M34" s="18" t="str">
        <f>IF(AND(L34&gt;=90,L34&lt;95),"Amarillo",IF(AND(L34&gt;105,L34&lt;=110),"Amarillo",IF(AND(L34&gt;=95,L34&lt;=105),"Verde","Rojo")))</f>
        <v>Verde</v>
      </c>
      <c r="O34" s="10">
        <v>792</v>
      </c>
      <c r="P34" s="33">
        <v>770</v>
      </c>
      <c r="Q34" s="14">
        <f>P34/O34*100</f>
        <v>97.222222222222214</v>
      </c>
      <c r="R34" s="18" t="str">
        <f>IF(AND(Q34&gt;=90,Q34&lt;95),"Amarillo",IF(AND(Q34&gt;105,Q34&lt;=110),"Amarillo",IF(AND(Q34&gt;=95,Q34&lt;=105),"Verde","Rojo")))</f>
        <v>Verde</v>
      </c>
    </row>
    <row r="35" spans="1:18" x14ac:dyDescent="0.25">
      <c r="O35" s="4"/>
      <c r="P35" s="4"/>
    </row>
    <row r="36" spans="1:18" ht="15" x14ac:dyDescent="0.2">
      <c r="A36" s="31"/>
      <c r="B36" s="21" t="s">
        <v>0</v>
      </c>
      <c r="C36" s="21"/>
      <c r="D36" s="27"/>
      <c r="E36" s="2" t="s">
        <v>32</v>
      </c>
      <c r="F36" s="2" t="s">
        <v>33</v>
      </c>
      <c r="G36" s="20" t="s">
        <v>34</v>
      </c>
      <c r="H36" s="20"/>
      <c r="J36" s="2" t="s">
        <v>32</v>
      </c>
      <c r="K36" s="2" t="s">
        <v>33</v>
      </c>
      <c r="L36" s="20" t="s">
        <v>34</v>
      </c>
      <c r="M36" s="20"/>
      <c r="O36" s="2" t="s">
        <v>32</v>
      </c>
      <c r="P36" s="2" t="s">
        <v>33</v>
      </c>
      <c r="Q36" s="20" t="s">
        <v>34</v>
      </c>
      <c r="R36" s="20"/>
    </row>
    <row r="37" spans="1:18" ht="15" x14ac:dyDescent="0.25">
      <c r="A37" s="32"/>
      <c r="B37" s="12" t="s">
        <v>1</v>
      </c>
      <c r="C37" s="11" t="s">
        <v>22</v>
      </c>
      <c r="D37" s="29"/>
      <c r="E37" s="7">
        <f t="shared" ref="E37:F37" si="18">E38/E39*100</f>
        <v>50.197085523172483</v>
      </c>
      <c r="F37" s="7">
        <f t="shared" si="18"/>
        <v>45.688007644529385</v>
      </c>
      <c r="G37" s="13">
        <f>F37/E37*100</f>
        <v>91.01725163593099</v>
      </c>
      <c r="H37" s="13" t="str">
        <f>IF(AND(G37&gt;=90,G37&lt;95),"Amarillo",IF(AND(G37&gt;105,G37&lt;=110),"Amarillo",IF(AND(G37&gt;=95,G37&lt;=105),"Verde","Rojo")))</f>
        <v>Amarillo</v>
      </c>
      <c r="J37" s="7">
        <f t="shared" ref="J37:K37" si="19">J38/J39*100</f>
        <v>50.200071667462979</v>
      </c>
      <c r="K37" s="7">
        <f t="shared" si="19"/>
        <v>43.776875298614435</v>
      </c>
      <c r="L37" s="13">
        <f>K37/J37*100</f>
        <v>87.204806376777114</v>
      </c>
      <c r="M37" s="13" t="str">
        <f>IF(AND(L37&gt;=90,L37&lt;95),"Amarillo",IF(AND(L37&gt;105,L37&lt;=110),"Amarillo",IF(AND(L37&gt;=95,L37&lt;=105),"Verde","Rojo")))</f>
        <v>Rojo</v>
      </c>
      <c r="O37" s="7">
        <f t="shared" ref="O37:P37" si="20">O38/O39*100</f>
        <v>50.19834973024436</v>
      </c>
      <c r="P37" s="7">
        <f t="shared" si="20"/>
        <v>42.282211996191691</v>
      </c>
      <c r="Q37" s="13">
        <f>P37/O37*100</f>
        <v>84.230282914493458</v>
      </c>
      <c r="R37" s="13" t="str">
        <f>IF(AND(Q37&gt;=90,Q37&lt;95),"Amarillo",IF(AND(Q37&gt;105,Q37&lt;=110),"Amarillo",IF(AND(Q37&gt;=95,Q37&lt;=105),"Verde","Rojo")))</f>
        <v>Rojo</v>
      </c>
    </row>
    <row r="38" spans="1:18" ht="15" customHeight="1" x14ac:dyDescent="0.25">
      <c r="A38" s="32"/>
      <c r="B38" s="10" t="s">
        <v>2</v>
      </c>
      <c r="C38" s="8" t="s">
        <v>23</v>
      </c>
      <c r="E38" s="9">
        <v>8405</v>
      </c>
      <c r="F38" s="9">
        <v>7650</v>
      </c>
      <c r="G38" s="14">
        <f>F38/E38*100</f>
        <v>91.01725163593099</v>
      </c>
      <c r="H38" s="17" t="str">
        <f>IF(AND(G38&gt;=90,G38&lt;95),"Amarillo",IF(AND(G38&gt;105,G38&lt;=110),"Amarillo",IF(AND(G38&gt;=95,G38&lt;=105),"Verde","Rojo")))</f>
        <v>Amarillo</v>
      </c>
      <c r="J38" s="9">
        <v>16811</v>
      </c>
      <c r="K38" s="9">
        <v>14660</v>
      </c>
      <c r="L38" s="14">
        <f>K38/J38*100</f>
        <v>87.204806376777114</v>
      </c>
      <c r="M38" s="16" t="str">
        <f>IF(AND(L38&gt;=90,L38&lt;95),"Amarillo",IF(AND(L38&gt;105,L38&lt;=110),"Amarillo",IF(AND(L38&gt;=95,L38&lt;=105),"Verde","Rojo")))</f>
        <v>Rojo</v>
      </c>
      <c r="O38" s="9">
        <v>25308</v>
      </c>
      <c r="P38" s="9">
        <v>21317</v>
      </c>
      <c r="Q38" s="14">
        <f>P38/O38*100</f>
        <v>84.230282914493444</v>
      </c>
      <c r="R38" s="16" t="str">
        <f>IF(AND(Q38&gt;=90,Q38&lt;95),"Amarillo",IF(AND(Q38&gt;105,Q38&lt;=110),"Amarillo",IF(AND(Q38&gt;=95,Q38&lt;=105),"Verde","Rojo")))</f>
        <v>Rojo</v>
      </c>
    </row>
    <row r="39" spans="1:18" ht="15" customHeight="1" x14ac:dyDescent="0.25">
      <c r="A39" s="32"/>
      <c r="B39" s="10" t="s">
        <v>3</v>
      </c>
      <c r="C39" s="8" t="s">
        <v>24</v>
      </c>
      <c r="E39" s="9">
        <v>16744</v>
      </c>
      <c r="F39" s="9">
        <v>16744</v>
      </c>
      <c r="G39" s="14">
        <f>F39/E39*100</f>
        <v>100</v>
      </c>
      <c r="H39" s="18" t="str">
        <f>IF(AND(G39&gt;=90,G39&lt;95),"Amarillo",IF(AND(G39&gt;105,G39&lt;=110),"Amarillo",IF(AND(G39&gt;=95,G39&lt;=105),"Verde","Rojo")))</f>
        <v>Verde</v>
      </c>
      <c r="J39" s="9">
        <v>33488</v>
      </c>
      <c r="K39" s="9">
        <v>33488</v>
      </c>
      <c r="L39" s="14">
        <f>K39/J39*100</f>
        <v>100</v>
      </c>
      <c r="M39" s="18" t="str">
        <f>IF(AND(L39&gt;=90,L39&lt;95),"Amarillo",IF(AND(L39&gt;105,L39&lt;=110),"Amarillo",IF(AND(L39&gt;=95,L39&lt;=105),"Verde","Rojo")))</f>
        <v>Verde</v>
      </c>
      <c r="O39" s="9">
        <v>50416</v>
      </c>
      <c r="P39" s="9">
        <f>+(244+30)*184</f>
        <v>50416</v>
      </c>
      <c r="Q39" s="14">
        <f>P39/O39*100</f>
        <v>100</v>
      </c>
      <c r="R39" s="18" t="str">
        <f>IF(AND(Q39&gt;=90,Q39&lt;95),"Amarillo",IF(AND(Q39&gt;105,Q39&lt;=110),"Amarillo",IF(AND(Q39&gt;=95,Q39&lt;=105),"Verde","Rojo")))</f>
        <v>Verde</v>
      </c>
    </row>
    <row r="40" spans="1:18" x14ac:dyDescent="0.25">
      <c r="O40" s="4"/>
      <c r="P40" s="4"/>
    </row>
    <row r="41" spans="1:18" ht="15" x14ac:dyDescent="0.2">
      <c r="A41" s="31"/>
      <c r="B41" s="21" t="s">
        <v>0</v>
      </c>
      <c r="C41" s="21"/>
      <c r="D41" s="27"/>
      <c r="E41" s="2" t="s">
        <v>32</v>
      </c>
      <c r="F41" s="24" t="s">
        <v>33</v>
      </c>
      <c r="G41" s="20" t="s">
        <v>34</v>
      </c>
      <c r="H41" s="20"/>
      <c r="J41" s="2" t="s">
        <v>32</v>
      </c>
      <c r="K41" s="2" t="s">
        <v>33</v>
      </c>
      <c r="L41" s="20" t="s">
        <v>34</v>
      </c>
      <c r="M41" s="20"/>
      <c r="O41" s="2" t="s">
        <v>32</v>
      </c>
      <c r="P41" s="2" t="s">
        <v>33</v>
      </c>
      <c r="Q41" s="20" t="s">
        <v>34</v>
      </c>
      <c r="R41" s="20"/>
    </row>
    <row r="42" spans="1:18" ht="15" x14ac:dyDescent="0.25">
      <c r="A42" s="32"/>
      <c r="B42" s="2" t="s">
        <v>1</v>
      </c>
      <c r="C42" s="6" t="s">
        <v>25</v>
      </c>
      <c r="D42" s="29"/>
      <c r="E42" s="7">
        <f t="shared" ref="E42:F42" si="21">E43/E44</f>
        <v>6.5127807900852055</v>
      </c>
      <c r="F42" s="25">
        <f t="shared" si="21"/>
        <v>5.936457505957109</v>
      </c>
      <c r="G42" s="13">
        <f>F42/E42*100</f>
        <v>91.150887728242481</v>
      </c>
      <c r="H42" s="13" t="str">
        <f>IF(AND(G42&gt;=90,G42&lt;95),"Amarillo",IF(AND(G42&gt;105,G42&lt;=110),"Amarillo",IF(AND(G42&gt;=95,G42&lt;=105),"Verde","Rojo")))</f>
        <v>Amarillo</v>
      </c>
      <c r="J42" s="7">
        <f t="shared" ref="J42:K42" si="22">J43/J44</f>
        <v>6.2550260610573343</v>
      </c>
      <c r="K42" s="7">
        <f t="shared" si="22"/>
        <v>5.5691087613293053</v>
      </c>
      <c r="L42" s="13">
        <f>K42/J42*100</f>
        <v>89.034141616156859</v>
      </c>
      <c r="M42" s="13" t="str">
        <f>IF(AND(L42&gt;=90,L42&lt;95),"Amarillo",IF(AND(L42&gt;105,L42&lt;=110),"Amarillo",IF(AND(L42&gt;=95,L42&lt;=105),"Verde","Rojo")))</f>
        <v>Rojo</v>
      </c>
      <c r="O42" s="7">
        <f t="shared" ref="O42:P42" si="23">O43/O44</f>
        <v>6.0002327746741155</v>
      </c>
      <c r="P42" s="7">
        <f t="shared" si="23"/>
        <v>5.4402173913043477</v>
      </c>
      <c r="Q42" s="13">
        <f>P42/O42*100</f>
        <v>90.666772367007326</v>
      </c>
      <c r="R42" s="13" t="str">
        <f>IF(AND(Q42&gt;=90,Q42&lt;95),"Amarillo",IF(AND(Q42&gt;105,Q42&lt;=110),"Amarillo",IF(AND(Q42&gt;=95,Q42&lt;=105),"Verde","Rojo")))</f>
        <v>Amarillo</v>
      </c>
    </row>
    <row r="43" spans="1:18" x14ac:dyDescent="0.25">
      <c r="A43" s="32"/>
      <c r="B43" s="10" t="s">
        <v>2</v>
      </c>
      <c r="C43" s="8" t="s">
        <v>26</v>
      </c>
      <c r="E43" s="9">
        <v>8408</v>
      </c>
      <c r="F43" s="26">
        <v>7474</v>
      </c>
      <c r="G43" s="14">
        <f>F43/E43*100</f>
        <v>88.891531874405331</v>
      </c>
      <c r="H43" s="16" t="str">
        <f>IF(AND(G43&gt;=90,G43&lt;95),"Amarillo",IF(AND(G43&gt;105,G43&lt;=110),"Amarillo",IF(AND(G43&gt;=95,G43&lt;=105),"Verde","Rojo")))</f>
        <v>Rojo</v>
      </c>
      <c r="J43" s="9">
        <v>16801</v>
      </c>
      <c r="K43" s="9">
        <v>14747</v>
      </c>
      <c r="L43" s="14">
        <f>K43/J43*100</f>
        <v>87.774537229926779</v>
      </c>
      <c r="M43" s="16" t="str">
        <f>IF(AND(L43&gt;=90,L43&lt;95),"Amarillo",IF(AND(L43&gt;105,L43&lt;=110),"Amarillo",IF(AND(L43&gt;=95,L43&lt;=105),"Verde","Rojo")))</f>
        <v>Rojo</v>
      </c>
      <c r="O43" s="9">
        <v>25777</v>
      </c>
      <c r="P43" s="9">
        <v>21021</v>
      </c>
      <c r="Q43" s="14">
        <f>P43/O43*100</f>
        <v>81.549443302168598</v>
      </c>
      <c r="R43" s="16" t="str">
        <f>IF(AND(Q43&gt;=90,Q43&lt;95),"Amarillo",IF(AND(Q43&gt;105,Q43&lt;=110),"Amarillo",IF(AND(Q43&gt;=95,Q43&lt;=105),"Verde","Rojo")))</f>
        <v>Rojo</v>
      </c>
    </row>
    <row r="44" spans="1:18" x14ac:dyDescent="0.25">
      <c r="A44" s="32"/>
      <c r="B44" s="10" t="s">
        <v>3</v>
      </c>
      <c r="C44" s="8" t="s">
        <v>27</v>
      </c>
      <c r="E44" s="9">
        <v>1291</v>
      </c>
      <c r="F44" s="26">
        <f>+F9</f>
        <v>1259</v>
      </c>
      <c r="G44" s="14">
        <f>F44/E44*100</f>
        <v>97.521301316808675</v>
      </c>
      <c r="H44" s="18" t="str">
        <f>IF(AND(G44&gt;=90,G44&lt;95),"Amarillo",IF(AND(G44&gt;105,G44&lt;=110),"Amarillo",IF(AND(G44&gt;=95,G44&lt;=105),"Verde","Rojo")))</f>
        <v>Verde</v>
      </c>
      <c r="J44" s="9">
        <f>+J9</f>
        <v>2686</v>
      </c>
      <c r="K44" s="9">
        <f>+K9</f>
        <v>2648</v>
      </c>
      <c r="L44" s="14">
        <f>K44/J44*100</f>
        <v>98.585256887565151</v>
      </c>
      <c r="M44" s="18" t="str">
        <f>IF(AND(L44&gt;=90,L44&lt;95),"Amarillo",IF(AND(L44&gt;105,L44&lt;=110),"Amarillo",IF(AND(L44&gt;=95,L44&lt;=105),"Verde","Rojo")))</f>
        <v>Verde</v>
      </c>
      <c r="O44" s="9">
        <f>+O9</f>
        <v>4296</v>
      </c>
      <c r="P44" s="9">
        <f>+P9</f>
        <v>3864</v>
      </c>
      <c r="Q44" s="14">
        <f>P44/O44*100</f>
        <v>89.944134078212286</v>
      </c>
      <c r="R44" s="16" t="str">
        <f>IF(AND(Q44&gt;=90,Q44&lt;95),"Amarillo",IF(AND(Q44&gt;105,Q44&lt;=110),"Amarillo",IF(AND(Q44&gt;=95,Q44&lt;=105),"Verde","Rojo")))</f>
        <v>Rojo</v>
      </c>
    </row>
    <row r="45" spans="1:18" x14ac:dyDescent="0.25">
      <c r="O45" s="4"/>
      <c r="P45" s="4"/>
    </row>
    <row r="46" spans="1:18" ht="15" x14ac:dyDescent="0.2">
      <c r="A46" s="31"/>
      <c r="B46" s="21" t="s">
        <v>0</v>
      </c>
      <c r="C46" s="21"/>
      <c r="D46" s="27"/>
      <c r="E46" s="2" t="s">
        <v>32</v>
      </c>
      <c r="F46" s="24" t="s">
        <v>33</v>
      </c>
      <c r="G46" s="20" t="s">
        <v>34</v>
      </c>
      <c r="H46" s="20"/>
      <c r="J46" s="2" t="s">
        <v>32</v>
      </c>
      <c r="K46" s="2" t="s">
        <v>33</v>
      </c>
      <c r="L46" s="20" t="s">
        <v>34</v>
      </c>
      <c r="M46" s="20"/>
      <c r="O46" s="2" t="s">
        <v>32</v>
      </c>
      <c r="P46" s="2" t="s">
        <v>33</v>
      </c>
      <c r="Q46" s="20" t="s">
        <v>34</v>
      </c>
      <c r="R46" s="20"/>
    </row>
    <row r="47" spans="1:18" ht="30" x14ac:dyDescent="0.25">
      <c r="A47" s="32"/>
      <c r="B47" s="2" t="s">
        <v>1</v>
      </c>
      <c r="C47" s="6" t="s">
        <v>28</v>
      </c>
      <c r="D47" s="29"/>
      <c r="E47" s="7">
        <f>E48/E49*1000</f>
        <v>8.5632730732635576</v>
      </c>
      <c r="F47" s="25">
        <f>F48/F49*1000</f>
        <v>9.098207118009098</v>
      </c>
      <c r="G47" s="13">
        <f>F47/E47*100</f>
        <v>106.24684090030625</v>
      </c>
      <c r="H47" s="13" t="str">
        <f>IF(AND(G47&gt;=90,G47&lt;95),"Amarillo",IF(AND(G47&gt;105,G47&lt;=110),"Amarillo",IF(AND(G47&gt;=95,G47&lt;=105),"Verde","Rojo")))</f>
        <v>Amarillo</v>
      </c>
      <c r="J47" s="7">
        <f>J48/J49*1000</f>
        <v>8.4518778644128325</v>
      </c>
      <c r="K47" s="7">
        <f>K48/K49*1000</f>
        <v>9.493456296195836</v>
      </c>
      <c r="L47" s="13">
        <f>K47/J47*100</f>
        <v>112.32363326224385</v>
      </c>
      <c r="M47" s="13" t="str">
        <f>IF(AND(L47&gt;=90,L47&lt;95),"Amarillo",IF(AND(L47&gt;105,L47&lt;=110),"Amarillo",IF(AND(L47&gt;=95,L47&lt;=105),"Verde","Rojo")))</f>
        <v>Rojo</v>
      </c>
      <c r="O47" s="7">
        <f>O48/O49*1000</f>
        <v>8.5347402723358048</v>
      </c>
      <c r="P47" s="7">
        <f>P48/P49*1000</f>
        <v>9.7521526092954662</v>
      </c>
      <c r="Q47" s="13">
        <f>P47/O47*100</f>
        <v>114.26419900445872</v>
      </c>
      <c r="R47" s="13" t="str">
        <f>IF(AND(Q47&gt;=90,Q47&lt;95),"Amarillo",IF(AND(Q47&gt;105,Q47&lt;=110),"Amarillo",IF(AND(Q47&gt;=95,Q47&lt;=105),"Verde","Rojo")))</f>
        <v>Rojo</v>
      </c>
    </row>
    <row r="48" spans="1:18" ht="28.5" x14ac:dyDescent="0.25">
      <c r="A48" s="32"/>
      <c r="B48" s="10" t="s">
        <v>2</v>
      </c>
      <c r="C48" s="8" t="s">
        <v>29</v>
      </c>
      <c r="E48" s="10">
        <v>72</v>
      </c>
      <c r="F48" s="26">
        <v>68</v>
      </c>
      <c r="G48" s="14">
        <f>F48/E48*100</f>
        <v>94.444444444444443</v>
      </c>
      <c r="H48" s="17" t="str">
        <f>IF(AND(G48&gt;=90,G48&lt;95),"Amarillo",IF(AND(G48&gt;105,G48&lt;=110),"Amarillo",IF(AND(G48&gt;=95,G48&lt;=105),"Verde","Rojo")))</f>
        <v>Amarillo</v>
      </c>
      <c r="J48" s="10">
        <v>142</v>
      </c>
      <c r="K48" s="9">
        <v>140</v>
      </c>
      <c r="L48" s="14">
        <f>K48/J48*100</f>
        <v>98.591549295774655</v>
      </c>
      <c r="M48" s="18" t="str">
        <f>IF(AND(L48&gt;=90,L48&lt;95),"Amarillo",IF(AND(L48&gt;105,L48&lt;=110),"Amarillo",IF(AND(L48&gt;=95,L48&lt;=105),"Verde","Rojo")))</f>
        <v>Verde</v>
      </c>
      <c r="O48" s="10">
        <v>220</v>
      </c>
      <c r="P48" s="9">
        <v>205</v>
      </c>
      <c r="Q48" s="14">
        <f>P48/O48*100</f>
        <v>93.181818181818173</v>
      </c>
      <c r="R48" s="17" t="str">
        <f>IF(AND(Q48&gt;=90,Q48&lt;95),"Amarillo",IF(AND(Q48&gt;105,Q48&lt;=110),"Amarillo",IF(AND(Q48&gt;=95,Q48&lt;=105),"Verde","Rojo")))</f>
        <v>Amarillo</v>
      </c>
    </row>
    <row r="49" spans="1:18" x14ac:dyDescent="0.25">
      <c r="A49" s="32"/>
      <c r="B49" s="10" t="s">
        <v>3</v>
      </c>
      <c r="C49" s="8" t="s">
        <v>30</v>
      </c>
      <c r="E49" s="9">
        <v>8408</v>
      </c>
      <c r="F49" s="26">
        <f>+F43</f>
        <v>7474</v>
      </c>
      <c r="G49" s="14">
        <f>F49/E49*100</f>
        <v>88.891531874405331</v>
      </c>
      <c r="H49" s="16" t="str">
        <f>IF(AND(G49&gt;=90,G49&lt;95),"Amarillo",IF(AND(G49&gt;105,G49&lt;=110),"Amarillo",IF(AND(G49&gt;=95,G49&lt;=105),"Verde","Rojo")))</f>
        <v>Rojo</v>
      </c>
      <c r="J49" s="9">
        <f>+J43</f>
        <v>16801</v>
      </c>
      <c r="K49" s="9">
        <f>+K43</f>
        <v>14747</v>
      </c>
      <c r="L49" s="14">
        <f>K49/J49*100</f>
        <v>87.774537229926779</v>
      </c>
      <c r="M49" s="16" t="str">
        <f>IF(AND(L49&gt;=90,L49&lt;95),"Amarillo",IF(AND(L49&gt;105,L49&lt;=110),"Amarillo",IF(AND(L49&gt;=95,L49&lt;=105),"Verde","Rojo")))</f>
        <v>Rojo</v>
      </c>
      <c r="O49" s="9">
        <f>+O43</f>
        <v>25777</v>
      </c>
      <c r="P49" s="9">
        <f>+P43</f>
        <v>21021</v>
      </c>
      <c r="Q49" s="14">
        <f>P49/O49*100</f>
        <v>81.549443302168598</v>
      </c>
      <c r="R49" s="16" t="str">
        <f>IF(AND(Q49&gt;=90,Q49&lt;95),"Amarillo",IF(AND(Q49&gt;105,Q49&lt;=110),"Amarillo",IF(AND(Q49&gt;=95,Q49&lt;=105),"Verde","Rojo")))</f>
        <v>Rojo</v>
      </c>
    </row>
    <row r="51" spans="1:18" ht="15.75" customHeight="1" x14ac:dyDescent="0.25">
      <c r="A51" s="22" t="s">
        <v>35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8" ht="15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  <row r="53" spans="1:18" x14ac:dyDescent="0.25">
      <c r="A53" s="15"/>
      <c r="B53" s="15"/>
      <c r="C53" s="15"/>
      <c r="D53" s="30"/>
      <c r="E53" s="15"/>
      <c r="F53" s="15"/>
      <c r="G53" s="15"/>
      <c r="H53" s="15"/>
      <c r="J53" s="15"/>
      <c r="K53" s="15"/>
      <c r="L53" s="15"/>
      <c r="M53" s="15"/>
    </row>
    <row r="54" spans="1:18" x14ac:dyDescent="0.25">
      <c r="A54" s="15"/>
      <c r="B54" s="15"/>
      <c r="C54" s="15"/>
      <c r="D54" s="30"/>
      <c r="E54" s="15"/>
      <c r="F54" s="15"/>
      <c r="G54" s="15"/>
      <c r="H54" s="15"/>
      <c r="J54" s="15"/>
      <c r="K54" s="15"/>
      <c r="L54" s="15"/>
      <c r="M54" s="15"/>
    </row>
  </sheetData>
  <mergeCells count="50">
    <mergeCell ref="A1:R3"/>
    <mergeCell ref="Q26:R26"/>
    <mergeCell ref="Q31:R31"/>
    <mergeCell ref="Q36:R36"/>
    <mergeCell ref="Q41:R41"/>
    <mergeCell ref="Q46:R46"/>
    <mergeCell ref="O5:R5"/>
    <mergeCell ref="Q6:R6"/>
    <mergeCell ref="Q11:R11"/>
    <mergeCell ref="Q16:R16"/>
    <mergeCell ref="Q21:R21"/>
    <mergeCell ref="L36:M36"/>
    <mergeCell ref="L41:M41"/>
    <mergeCell ref="L46:M46"/>
    <mergeCell ref="A51:M52"/>
    <mergeCell ref="L16:M16"/>
    <mergeCell ref="L21:M21"/>
    <mergeCell ref="L26:M26"/>
    <mergeCell ref="L31:M31"/>
    <mergeCell ref="B6:C6"/>
    <mergeCell ref="A7:A9"/>
    <mergeCell ref="B11:C11"/>
    <mergeCell ref="J5:M5"/>
    <mergeCell ref="L6:M6"/>
    <mergeCell ref="L11:M11"/>
    <mergeCell ref="A12:A14"/>
    <mergeCell ref="B16:C16"/>
    <mergeCell ref="A17:A19"/>
    <mergeCell ref="G21:H21"/>
    <mergeCell ref="A42:A44"/>
    <mergeCell ref="B46:C46"/>
    <mergeCell ref="A22:A24"/>
    <mergeCell ref="B26:C26"/>
    <mergeCell ref="A27:A29"/>
    <mergeCell ref="B31:C31"/>
    <mergeCell ref="B21:C21"/>
    <mergeCell ref="G31:H31"/>
    <mergeCell ref="G36:H36"/>
    <mergeCell ref="G41:H41"/>
    <mergeCell ref="G46:H46"/>
    <mergeCell ref="A47:A49"/>
    <mergeCell ref="A32:A34"/>
    <mergeCell ref="B36:C36"/>
    <mergeCell ref="A37:A39"/>
    <mergeCell ref="B41:C41"/>
    <mergeCell ref="E5:H5"/>
    <mergeCell ref="G6:H6"/>
    <mergeCell ref="G11:H11"/>
    <mergeCell ref="G16:H16"/>
    <mergeCell ref="G26:H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800F636155845A5ADE11C916DD585" ma:contentTypeVersion="4" ma:contentTypeDescription="Crear nuevo documento." ma:contentTypeScope="" ma:versionID="89e3bd7ea9e8d5c77b08aa79ce766a05">
  <xsd:schema xmlns:xsd="http://www.w3.org/2001/XMLSchema" xmlns:xs="http://www.w3.org/2001/XMLSchema" xmlns:p="http://schemas.microsoft.com/office/2006/metadata/properties" xmlns:ns3="6afbeb78-1aa4-4544-bb83-f1fef306b055" targetNamespace="http://schemas.microsoft.com/office/2006/metadata/properties" ma:root="true" ma:fieldsID="666639ddfa8e350dff9460720f15b65b" ns3:_="">
    <xsd:import namespace="6afbeb78-1aa4-4544-bb83-f1fef306b0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beb78-1aa4-4544-bb83-f1fef306b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1E1C0-3777-4A34-ABBC-41DD7ED2276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fbeb78-1aa4-4544-bb83-f1fef306b05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3CBCEA-315B-490A-8708-A4014F95DA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6003C-84BB-4C27-A59E-F99F05D71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beb78-1aa4-4544-bb83-f1fef306b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E003 - Asistencia</vt:lpstr>
      <vt:lpstr>'E003 -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Rodríguez</dc:creator>
  <cp:lastModifiedBy>Brenda  Rodríguez</cp:lastModifiedBy>
  <dcterms:created xsi:type="dcterms:W3CDTF">2024-06-25T15:28:30Z</dcterms:created>
  <dcterms:modified xsi:type="dcterms:W3CDTF">2024-10-08T19:51:11Z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0x010100CE6800F636155845A5ADE11C916DD585</vt:lpwstr>
  </property>
</Properties>
</file>